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'Sheet1'!$A$1:$F$20</definedName>
  </definedNames>
  <calcPr fullCalcOnLoad="1"/>
</workbook>
</file>

<file path=xl/sharedStrings.xml><?xml version="1.0" encoding="utf-8"?>
<sst xmlns="http://schemas.openxmlformats.org/spreadsheetml/2006/main" count="24" uniqueCount="23">
  <si>
    <t>合计1</t>
  </si>
  <si>
    <t>合计2</t>
  </si>
  <si>
    <t>基础性绩效调整</t>
  </si>
  <si>
    <t>个税</t>
  </si>
  <si>
    <t>一、工资收入基数</t>
  </si>
  <si>
    <t>金额</t>
  </si>
  <si>
    <t>岗位工资</t>
  </si>
  <si>
    <t>薪级工资</t>
  </si>
  <si>
    <t>基础性绩效</t>
  </si>
  <si>
    <t>折算后个税</t>
  </si>
  <si>
    <t>二、抵扣数</t>
  </si>
  <si>
    <t xml:space="preserve">公积金 </t>
  </si>
  <si>
    <t xml:space="preserve">失业险 </t>
  </si>
  <si>
    <t>职业年金</t>
  </si>
  <si>
    <t>三、纳入党费计算收入基数</t>
  </si>
  <si>
    <t>党费缴纳比例</t>
  </si>
  <si>
    <t>四、应缴党费</t>
  </si>
  <si>
    <t>个税折算计算：</t>
  </si>
  <si>
    <t>工资应发数</t>
  </si>
  <si>
    <t>备注：1.以Excel形式发送到各二级党组织。2.请在红色框内按工资单数据填入相应数据。折算后个税=（岗位工资+薪级工资+基础性绩效+基础性绩效调整-公积金-失业险-新养老险-职业年金-医疗保险）/（工资应发数-公积金-失业险-新养老险-职业年金-医疗保险）*实际已缴纳个税</t>
  </si>
  <si>
    <t>湖北工业大学党费计算表格</t>
  </si>
  <si>
    <t>新养老险+养险</t>
  </si>
  <si>
    <t>医疗保险+大额医险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</si>
</sst>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38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6"/>
      <color indexed="10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16" sqref="B15:B16"/>
    </sheetView>
  </sheetViews>
  <sheetFormatPr defaultColWidth="9.00390625" defaultRowHeight="14.25"/>
  <cols>
    <col min="1" max="1" width="21.75390625" style="4" customWidth="1"/>
    <col min="2" max="2" width="22.25390625" style="1" customWidth="1"/>
    <col min="3" max="3" width="3.875" style="1" customWidth="1"/>
    <col min="4" max="4" width="19.50390625" style="1" customWidth="1"/>
    <col min="5" max="5" width="18.25390625" style="1" customWidth="1"/>
    <col min="6" max="6" width="8.375" style="1" customWidth="1"/>
    <col min="7" max="8" width="11.00390625" style="1" customWidth="1"/>
    <col min="9" max="9" width="10.375" style="1" customWidth="1"/>
    <col min="10" max="16384" width="9.00390625" style="1" customWidth="1"/>
  </cols>
  <sheetData>
    <row r="1" spans="1:9" ht="38.25">
      <c r="A1" s="28" t="s">
        <v>20</v>
      </c>
      <c r="B1" s="28"/>
      <c r="C1" s="28"/>
      <c r="D1" s="28"/>
      <c r="E1" s="28"/>
      <c r="F1" s="18"/>
      <c r="G1" s="5"/>
      <c r="H1" s="5"/>
      <c r="I1" s="5"/>
    </row>
    <row r="2" spans="1:9" ht="24" customHeight="1">
      <c r="A2" s="17"/>
      <c r="B2" s="17"/>
      <c r="C2" s="17"/>
      <c r="D2" s="17"/>
      <c r="E2" s="17"/>
      <c r="F2" s="18"/>
      <c r="G2" s="5"/>
      <c r="H2" s="5"/>
      <c r="I2" s="5"/>
    </row>
    <row r="3" spans="1:6" ht="18.75">
      <c r="A3" s="7" t="s">
        <v>4</v>
      </c>
      <c r="B3" s="7" t="s">
        <v>5</v>
      </c>
      <c r="C3" s="19"/>
      <c r="D3" s="3" t="s">
        <v>17</v>
      </c>
      <c r="E3" s="3"/>
      <c r="F3" s="20"/>
    </row>
    <row r="4" spans="1:6" ht="18.75">
      <c r="A4" s="6" t="s">
        <v>6</v>
      </c>
      <c r="B4" s="13">
        <v>1</v>
      </c>
      <c r="C4" s="19"/>
      <c r="D4" s="21" t="s">
        <v>18</v>
      </c>
      <c r="E4" s="14">
        <v>20000</v>
      </c>
      <c r="F4" s="20"/>
    </row>
    <row r="5" spans="1:6" ht="18.75">
      <c r="A5" s="6" t="s">
        <v>7</v>
      </c>
      <c r="B5" s="13"/>
      <c r="C5" s="9"/>
      <c r="D5" s="21" t="s">
        <v>3</v>
      </c>
      <c r="E5" s="26">
        <f>ROUND(MAX((($E$4-$B$10-$B$11-$B$12-$B$13-$B$14)-3500)*{0.03,0.1,0.2,0.25,0.3,0.35,0.45}-{0,105,555,1005,2755,5505,13505},0),2)</f>
        <v>3119.75</v>
      </c>
      <c r="F5" s="20"/>
    </row>
    <row r="6" spans="1:6" ht="18.75">
      <c r="A6" s="6" t="s">
        <v>8</v>
      </c>
      <c r="B6" s="13"/>
      <c r="C6" s="9"/>
      <c r="D6" s="8" t="s">
        <v>9</v>
      </c>
      <c r="E6" s="12">
        <f>(B4+B5+B6+B7-B10-B11-B12-B13-$B$14)/(E4-B10-B11-B12-B13-$B$14)*E5</f>
        <v>0</v>
      </c>
      <c r="F6" s="20"/>
    </row>
    <row r="7" spans="1:6" ht="18.75">
      <c r="A7" s="6" t="s">
        <v>2</v>
      </c>
      <c r="B7" s="14"/>
      <c r="C7" s="9"/>
      <c r="D7" s="9"/>
      <c r="E7" s="9"/>
      <c r="F7" s="20"/>
    </row>
    <row r="8" spans="1:6" ht="18.75">
      <c r="A8" s="6" t="s">
        <v>0</v>
      </c>
      <c r="B8" s="23">
        <f>+B4+B5+B6+B7</f>
        <v>1</v>
      </c>
      <c r="C8" s="9"/>
      <c r="D8" s="9"/>
      <c r="E8" s="9"/>
      <c r="F8" s="20"/>
    </row>
    <row r="9" spans="1:6" ht="18.75">
      <c r="A9" s="6" t="s">
        <v>10</v>
      </c>
      <c r="B9" s="11"/>
      <c r="C9" s="3"/>
      <c r="D9" s="3"/>
      <c r="E9" s="3"/>
      <c r="F9" s="3"/>
    </row>
    <row r="10" spans="1:6" ht="18.75">
      <c r="A10" s="6" t="s">
        <v>11</v>
      </c>
      <c r="B10" s="14">
        <v>1</v>
      </c>
      <c r="C10" s="2"/>
      <c r="D10" s="2"/>
      <c r="E10" s="19"/>
      <c r="F10" s="2"/>
    </row>
    <row r="11" spans="1:6" ht="18.75">
      <c r="A11" s="6" t="s">
        <v>12</v>
      </c>
      <c r="B11" s="14"/>
      <c r="C11" s="2"/>
      <c r="D11" s="2"/>
      <c r="E11" s="19"/>
      <c r="F11" s="2"/>
    </row>
    <row r="12" spans="1:6" ht="18.75">
      <c r="A12" s="6" t="s">
        <v>21</v>
      </c>
      <c r="B12" s="14"/>
      <c r="C12" s="2"/>
      <c r="D12" s="2"/>
      <c r="E12" s="19"/>
      <c r="F12" s="2"/>
    </row>
    <row r="13" spans="1:6" ht="18.75">
      <c r="A13" s="6" t="s">
        <v>13</v>
      </c>
      <c r="B13" s="14"/>
      <c r="C13" s="2"/>
      <c r="D13" s="2"/>
      <c r="E13" s="19"/>
      <c r="F13" s="2"/>
    </row>
    <row r="14" spans="1:6" ht="37.5">
      <c r="A14" s="6" t="s">
        <v>22</v>
      </c>
      <c r="B14" s="14"/>
      <c r="C14" s="2"/>
      <c r="D14" s="2"/>
      <c r="E14" s="19"/>
      <c r="F14" s="2"/>
    </row>
    <row r="15" spans="1:6" ht="18.75">
      <c r="A15" s="10" t="s">
        <v>9</v>
      </c>
      <c r="B15" s="24">
        <f>E6</f>
        <v>0</v>
      </c>
      <c r="C15" s="2"/>
      <c r="D15" s="2"/>
      <c r="E15" s="19"/>
      <c r="F15" s="2"/>
    </row>
    <row r="16" spans="1:6" ht="18.75">
      <c r="A16" s="22" t="s">
        <v>1</v>
      </c>
      <c r="B16" s="24">
        <f>+B10+B11+B12+B13+B15+B14</f>
        <v>1</v>
      </c>
      <c r="C16" s="19"/>
      <c r="D16" s="19"/>
      <c r="E16" s="19"/>
      <c r="F16" s="20"/>
    </row>
    <row r="17" spans="1:6" ht="37.5">
      <c r="A17" s="6" t="s">
        <v>14</v>
      </c>
      <c r="B17" s="24">
        <f>+B8-B16</f>
        <v>0</v>
      </c>
      <c r="C17" s="19"/>
      <c r="D17" s="19"/>
      <c r="E17" s="19"/>
      <c r="F17" s="20"/>
    </row>
    <row r="18" spans="1:6" ht="18.75">
      <c r="A18" s="6" t="s">
        <v>15</v>
      </c>
      <c r="B18" s="27">
        <f>IF(ISNA(IF($B$17&lt;=3000,0.005,IF($B$17&lt;=5000,0.01,IF($B$17&lt;=10000,0.015,0.02)))),"",IF($B$17&lt;=3000,0.005,IF($B$17&lt;=5000,0.01,IF($B$17&lt;=10000,0.015,0.02))))</f>
        <v>0.005</v>
      </c>
      <c r="C18" s="19"/>
      <c r="D18" s="19"/>
      <c r="E18" s="19"/>
      <c r="F18" s="20"/>
    </row>
    <row r="19" spans="1:6" ht="18.75">
      <c r="A19" s="15" t="s">
        <v>16</v>
      </c>
      <c r="B19" s="25">
        <f>IF(ISNA(IF($B$17&lt;=3000,$B$17*0.005,IF($B$17&lt;=5000,$B$4*0.01,IF($B$17&lt;=10000,$B$17*0.015,$B$17*0.02)))),"",IF($B$17&lt;=3000,$B$17*0.005,IF($B$17&lt;=5000,$B$17*0.01,IF($B$17&lt;=10000,$B$17*0.015,$B$17*0.02))))</f>
        <v>0</v>
      </c>
      <c r="C19" s="19"/>
      <c r="D19" s="19"/>
      <c r="E19" s="19"/>
      <c r="F19" s="20"/>
    </row>
    <row r="20" spans="1:9" ht="46.5" customHeight="1">
      <c r="A20" s="29" t="s">
        <v>19</v>
      </c>
      <c r="B20" s="29"/>
      <c r="C20" s="29"/>
      <c r="D20" s="29"/>
      <c r="E20" s="29"/>
      <c r="F20" s="29"/>
      <c r="G20" s="16"/>
      <c r="H20" s="16"/>
      <c r="I20" s="16"/>
    </row>
  </sheetData>
  <sheetProtection password="C71F" sheet="1" objects="1" scenarios="1"/>
  <mergeCells count="2">
    <mergeCell ref="A1:E1"/>
    <mergeCell ref="A20:F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2017-07-06T02:30:56Z</dcterms:modified>
  <cp:category/>
  <cp:version/>
  <cp:contentType/>
  <cp:contentStatus/>
</cp:coreProperties>
</file>